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indows\Windows\Р\КОПИИ\2022\М Горького 119\"/>
    </mc:Choice>
  </mc:AlternateContent>
  <bookViews>
    <workbookView xWindow="0" yWindow="0" windowWidth="14205" windowHeight="8265"/>
  </bookViews>
  <sheets>
    <sheet name="СКС-2022-С-3-298.1 лин канал М " sheetId="1" r:id="rId1"/>
  </sheets>
  <definedNames>
    <definedName name="_xlnm.Print_Titles" localSheetId="0">'СКС-2022-С-3-298.1 лин канал М '!$11:$11</definedName>
  </definedNames>
  <calcPr calcId="152511"/>
</workbook>
</file>

<file path=xl/calcChain.xml><?xml version="1.0" encoding="utf-8"?>
<calcChain xmlns="http://schemas.openxmlformats.org/spreadsheetml/2006/main">
  <c r="I36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I14" i="1"/>
  <c r="J14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J37" i="1"/>
</calcChain>
</file>

<file path=xl/sharedStrings.xml><?xml version="1.0" encoding="utf-8"?>
<sst xmlns="http://schemas.openxmlformats.org/spreadsheetml/2006/main" count="146" uniqueCount="100">
  <si>
    <t>Стройка:</t>
  </si>
  <si>
    <t>ЦЭК (инв.№700754 )</t>
  </si>
  <si>
    <t>к Локальной смете № СКС-2022-С-3-298.1</t>
  </si>
  <si>
    <t xml:space="preserve">на: </t>
  </si>
  <si>
    <t>Линия канализационная хозяйственно-фекальная внутриквартальная, расположенная по адресу: ул. М. Горького, 119</t>
  </si>
  <si>
    <t>Основание:</t>
  </si>
  <si>
    <t>ДВ № 242 от 30.11.2022г  к ТЗ СКС-2022-С-3-298.1</t>
  </si>
  <si>
    <t>№ п.п.</t>
  </si>
  <si>
    <t>Код ресурса</t>
  </si>
  <si>
    <t>Наименование</t>
  </si>
  <si>
    <t>Единица измерения</t>
  </si>
  <si>
    <t>Кол-во по проектным данным</t>
  </si>
  <si>
    <t>Сметная стоимость</t>
  </si>
  <si>
    <t>Индекс</t>
  </si>
  <si>
    <t>В базисных ценах, руб.</t>
  </si>
  <si>
    <t>В текущих ценах, руб.</t>
  </si>
  <si>
    <t>На ед.</t>
  </si>
  <si>
    <t>Общая</t>
  </si>
  <si>
    <t>2</t>
  </si>
  <si>
    <t>Ресурсы подрядчика</t>
  </si>
  <si>
    <t xml:space="preserve">          Материалы</t>
  </si>
  <si>
    <t>01.2.03.07-0023</t>
  </si>
  <si>
    <t>Эмульсия битумно-дорожная</t>
  </si>
  <si>
    <t>т</t>
  </si>
  <si>
    <t xml:space="preserve">1 554,20 </t>
  </si>
  <si>
    <t xml:space="preserve">1 </t>
  </si>
  <si>
    <t>01.3.02.03-0001</t>
  </si>
  <si>
    <t>Ацетилен газообразный технический</t>
  </si>
  <si>
    <t>м3</t>
  </si>
  <si>
    <t xml:space="preserve">38,51 </t>
  </si>
  <si>
    <t>01.3.02.08-0001</t>
  </si>
  <si>
    <t>Кислород газообразный технический</t>
  </si>
  <si>
    <t xml:space="preserve">6,22 </t>
  </si>
  <si>
    <t>01.7.03.01-0001</t>
  </si>
  <si>
    <t>Вода</t>
  </si>
  <si>
    <t xml:space="preserve">2,44 </t>
  </si>
  <si>
    <t>01.7.03.01-0002</t>
  </si>
  <si>
    <t>Вода водопроводная</t>
  </si>
  <si>
    <t xml:space="preserve">3,15 </t>
  </si>
  <si>
    <t>01.7.07.26-0032</t>
  </si>
  <si>
    <t>Шнур полиамидный крученый, диаметр 2 мм</t>
  </si>
  <si>
    <t xml:space="preserve">40 650,00 </t>
  </si>
  <si>
    <t>01.7.11.07-0032</t>
  </si>
  <si>
    <t>Электроды сварочные Э42, диаметр 4 мм</t>
  </si>
  <si>
    <t xml:space="preserve">10 315,01 </t>
  </si>
  <si>
    <t>01.7.15.02-0051</t>
  </si>
  <si>
    <t>Болты анкерные</t>
  </si>
  <si>
    <t xml:space="preserve">10 068,00 </t>
  </si>
  <si>
    <t>01.7.15.06-0111</t>
  </si>
  <si>
    <t>Гвозди строительные</t>
  </si>
  <si>
    <t xml:space="preserve">11 978,00 </t>
  </si>
  <si>
    <t>01.7.17.06-0061</t>
  </si>
  <si>
    <t>Диск алмазный для твердых материалов, диаметр 350 мм</t>
  </si>
  <si>
    <t>шт</t>
  </si>
  <si>
    <t xml:space="preserve">737,00 </t>
  </si>
  <si>
    <t>02.2.05.04-1692</t>
  </si>
  <si>
    <t>Щебень М 600, фракция 10-20 мм, группа 2</t>
  </si>
  <si>
    <t xml:space="preserve">118,60 </t>
  </si>
  <si>
    <t>02.2.05.04-1777</t>
  </si>
  <si>
    <t>Щебень М 800, фракция 20-40 мм, группа 2</t>
  </si>
  <si>
    <t xml:space="preserve">108,40 </t>
  </si>
  <si>
    <t>02.2.05.04-1812</t>
  </si>
  <si>
    <t>Щебень М 600, фракция 40-80(70) мм, группа 2</t>
  </si>
  <si>
    <t xml:space="preserve">98,60 </t>
  </si>
  <si>
    <t>04.3.01.12-0003</t>
  </si>
  <si>
    <t>Раствор кладочный, цементно-известковый, М50</t>
  </si>
  <si>
    <t xml:space="preserve">519,80 </t>
  </si>
  <si>
    <t>08.1.02.11-0001</t>
  </si>
  <si>
    <t>Поковки из квадратных заготовок, масса 1,8 кг</t>
  </si>
  <si>
    <t xml:space="preserve">5 989,00 </t>
  </si>
  <si>
    <t>08.4.03.02-0007</t>
  </si>
  <si>
    <t>Сталь арматурная, горячекатаная, гладкая, класс А-I, диаметр 20-22 мм</t>
  </si>
  <si>
    <t xml:space="preserve">5 520,00 </t>
  </si>
  <si>
    <t>11.1.03.05-0086</t>
  </si>
  <si>
    <t>Доска необрезная, хвойных пород, длина 4-6,5 м, все ширины, толщина 44 мм и более, сорт IV</t>
  </si>
  <si>
    <t xml:space="preserve">550,00 </t>
  </si>
  <si>
    <t>ФССЦ-02.3.01.02-1005</t>
  </si>
  <si>
    <t>Песок природный II класс, очень мелкий, круглые сита_ (песком при коэффициенте уплотнения 0,98, Тех.часть ФЕР81-02-01-2001, п.1.1.9)</t>
  </si>
  <si>
    <t xml:space="preserve">44,82 </t>
  </si>
  <si>
    <t>ФССЦ-04.2.02.01-0002</t>
  </si>
  <si>
    <t>Смеси асфальтобетонные литые тип II_ (ФЕР27-06-020-01, ФЕР27-06-021-01)</t>
  </si>
  <si>
    <t xml:space="preserve">568,74 </t>
  </si>
  <si>
    <t>ФССЦ-06.1.01.05-0035</t>
  </si>
  <si>
    <t>Кирпич керамический одинарный, марка 100, размер 250х120х65 мм</t>
  </si>
  <si>
    <t>1000 шт</t>
  </si>
  <si>
    <t xml:space="preserve">1 752,60 </t>
  </si>
  <si>
    <t>ФССЦ-23.5.02.02-0054</t>
  </si>
  <si>
    <t>Трубы стальные электросварные прямошовные со снятой фаской из стали марок БСт2кп-БСт4кп и БСт2пс-БСт4пс, наружный диаметр 108 мм, толщина стенки 3,0 мм</t>
  </si>
  <si>
    <t>м</t>
  </si>
  <si>
    <t xml:space="preserve">56,94 </t>
  </si>
  <si>
    <t>ФССЦ-24.3.03.13-0051</t>
  </si>
  <si>
    <t>Трубы напорные полиэтиленовые ПЭ100, стандартное размерное отношение SDR17, номинальный наружный диаметр 200 мм, толщина стенки 11,9 мм</t>
  </si>
  <si>
    <t xml:space="preserve">409,72 </t>
  </si>
  <si>
    <t>Итого "Материалы"</t>
  </si>
  <si>
    <t>руб</t>
  </si>
  <si>
    <t>ВСЕГО по смете</t>
  </si>
  <si>
    <t>Составил:</t>
  </si>
  <si>
    <t xml:space="preserve">                                                      (О.А. Молодцова)</t>
  </si>
  <si>
    <t>[должность, подпись (инициалы, фамилия)]</t>
  </si>
  <si>
    <t>Ведомость ресурсов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</si>
</sst>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0.00000"/>
    <numFmt numFmtId="166" formatCode="0.0000"/>
    <numFmt numFmtId="167" formatCode="0.000000"/>
    <numFmt numFmtId="168" formatCode="0.0"/>
    <numFmt numFmtId="169" formatCode="#,##0.000"/>
  </numFmts>
  <fonts count="19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color rgb="FFFFFFFF"/>
      <name val="Arial"/>
      <charset val="204"/>
    </font>
    <font>
      <sz val="10"/>
      <name val="Arial"/>
      <charset val="204"/>
    </font>
    <font>
      <b/>
      <sz val="10"/>
      <name val="Arial"/>
      <charset val="204"/>
    </font>
    <font>
      <b/>
      <sz val="14"/>
      <name val="Arial"/>
      <charset val="204"/>
    </font>
    <font>
      <sz val="12"/>
      <name val="Arial"/>
      <charset val="204"/>
    </font>
    <font>
      <sz val="11"/>
      <name val="Arial"/>
      <charset val="204"/>
    </font>
    <font>
      <b/>
      <sz val="11"/>
      <name val="Arial"/>
      <charset val="204"/>
    </font>
    <font>
      <sz val="9"/>
      <name val="Arial"/>
      <charset val="204"/>
    </font>
    <font>
      <b/>
      <sz val="8"/>
      <color rgb="FF000000"/>
      <name val="Arial"/>
      <charset val="204"/>
    </font>
    <font>
      <b/>
      <sz val="8"/>
      <color rgb="FFFFFFFF"/>
      <name val="Arial"/>
      <charset val="204"/>
    </font>
    <font>
      <b/>
      <sz val="9"/>
      <color rgb="FF000000"/>
      <name val="Arial"/>
      <charset val="204"/>
    </font>
    <font>
      <b/>
      <sz val="8"/>
      <color rgb="FF7F7F7F"/>
      <name val="Arial"/>
      <charset val="204"/>
    </font>
    <font>
      <sz val="10"/>
      <color rgb="FF000000"/>
      <name val="Arial"/>
      <charset val="204"/>
    </font>
    <font>
      <sz val="8"/>
      <name val="Arial"/>
      <charset val="204"/>
    </font>
    <font>
      <i/>
      <sz val="8"/>
      <color rgb="FF000000"/>
      <name val="Arial"/>
      <charset val="204"/>
    </font>
    <font>
      <i/>
      <sz val="8"/>
      <name val="Arial"/>
      <charset val="204"/>
    </font>
    <font>
      <i/>
      <sz val="8"/>
      <color rgb="FFFFFFFF"/>
      <name val="Arial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right"/>
    </xf>
    <xf numFmtId="0" fontId="8" fillId="0" borderId="0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vertical="top" wrapText="1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2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165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166" fontId="1" fillId="0" borderId="1" xfId="0" applyNumberFormat="1" applyFont="1" applyFill="1" applyBorder="1" applyAlignment="1" applyProtection="1">
      <alignment horizontal="center" vertical="top" wrapText="1"/>
    </xf>
    <xf numFmtId="167" fontId="1" fillId="0" borderId="1" xfId="0" applyNumberFormat="1" applyFont="1" applyFill="1" applyBorder="1" applyAlignment="1" applyProtection="1">
      <alignment horizontal="center" vertical="top" wrapText="1"/>
    </xf>
    <xf numFmtId="4" fontId="1" fillId="0" borderId="1" xfId="0" applyNumberFormat="1" applyFont="1" applyFill="1" applyBorder="1" applyAlignment="1" applyProtection="1">
      <alignment horizontal="right" vertical="top" wrapText="1"/>
    </xf>
    <xf numFmtId="168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vertical="top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/>
    <xf numFmtId="4" fontId="10" fillId="0" borderId="1" xfId="0" applyNumberFormat="1" applyFont="1" applyFill="1" applyBorder="1" applyAlignment="1" applyProtection="1">
      <alignment horizontal="right" vertical="top" wrapText="1"/>
    </xf>
    <xf numFmtId="0" fontId="10" fillId="0" borderId="1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horizontal="right" vertical="top" wrapText="1"/>
    </xf>
    <xf numFmtId="169" fontId="1" fillId="0" borderId="1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vertical="top" wrapText="1"/>
    </xf>
    <xf numFmtId="0" fontId="11" fillId="0" borderId="0" xfId="0" applyNumberFormat="1" applyFont="1" applyFill="1" applyBorder="1" applyAlignment="1" applyProtection="1">
      <alignment horizontal="right" vertical="top" wrapText="1"/>
    </xf>
    <xf numFmtId="0" fontId="10" fillId="0" borderId="0" xfId="0" applyNumberFormat="1" applyFont="1" applyFill="1" applyBorder="1" applyAlignment="1" applyProtection="1">
      <alignment horizontal="right" vertical="top" wrapText="1"/>
    </xf>
    <xf numFmtId="0" fontId="10" fillId="0" borderId="0" xfId="0" applyNumberFormat="1" applyFont="1" applyFill="1" applyBorder="1" applyAlignment="1" applyProtection="1">
      <alignment wrapText="1"/>
    </xf>
    <xf numFmtId="0" fontId="14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horizontal="right" vertical="top"/>
    </xf>
    <xf numFmtId="0" fontId="15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wrapText="1"/>
    </xf>
    <xf numFmtId="0" fontId="16" fillId="0" borderId="0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right"/>
    </xf>
    <xf numFmtId="0" fontId="17" fillId="0" borderId="0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vertical="center"/>
    </xf>
    <xf numFmtId="0" fontId="16" fillId="0" borderId="0" xfId="0" applyNumberFormat="1" applyFont="1" applyFill="1" applyBorder="1" applyAlignment="1" applyProtection="1">
      <alignment horizontal="center" vertical="top"/>
    </xf>
    <xf numFmtId="0" fontId="15" fillId="0" borderId="0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>
      <alignment horizontal="center" vertical="center"/>
    </xf>
    <xf numFmtId="0" fontId="18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top" wrapText="1"/>
    </xf>
    <xf numFmtId="0" fontId="8" fillId="0" borderId="0" xfId="0" applyNumberFormat="1" applyFont="1" applyFill="1" applyBorder="1" applyAlignment="1" applyProtection="1">
      <alignment horizontal="center" wrapText="1"/>
    </xf>
    <xf numFmtId="49" fontId="4" fillId="0" borderId="0" xfId="0" applyNumberFormat="1" applyFont="1" applyFill="1" applyBorder="1" applyAlignment="1" applyProtection="1">
      <alignment horizontal="left" vertical="top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/>
    </xf>
    <xf numFmtId="164" fontId="9" fillId="0" borderId="1" xfId="0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10" fillId="0" borderId="2" xfId="0" applyNumberFormat="1" applyFont="1" applyFill="1" applyBorder="1" applyAlignment="1" applyProtection="1">
      <alignment vertical="top" wrapText="1"/>
    </xf>
    <xf numFmtId="0" fontId="10" fillId="0" borderId="3" xfId="0" applyNumberFormat="1" applyFont="1" applyFill="1" applyBorder="1" applyAlignment="1" applyProtection="1">
      <alignment vertical="top" wrapText="1"/>
    </xf>
    <xf numFmtId="0" fontId="10" fillId="0" borderId="4" xfId="0" applyNumberFormat="1" applyFont="1" applyFill="1" applyBorder="1" applyAlignment="1" applyProtection="1">
      <alignment vertical="top" wrapText="1"/>
    </xf>
    <xf numFmtId="0" fontId="15" fillId="0" borderId="5" xfId="0" applyNumberFormat="1" applyFont="1" applyFill="1" applyBorder="1" applyAlignment="1" applyProtection="1">
      <alignment horizontal="left" vertical="top"/>
    </xf>
    <xf numFmtId="0" fontId="17" fillId="0" borderId="6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>
      <alignment horizontal="center" vertical="center"/>
    </xf>
    <xf numFmtId="2" fontId="10" fillId="0" borderId="1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3"/>
  <sheetViews>
    <sheetView tabSelected="1" workbookViewId="0">
      <selection activeCell="L37" sqref="L37"/>
    </sheetView>
  </sheetViews>
  <sheetFormatPr defaultColWidth="9.140625" defaultRowHeight="10.5" customHeight="1" x14ac:dyDescent="0.2"/>
  <cols>
    <col min="1" max="1" width="11" style="1" customWidth="1"/>
    <col min="2" max="2" width="17.5703125" style="1" customWidth="1"/>
    <col min="3" max="3" width="43.42578125" style="1" customWidth="1"/>
    <col min="4" max="4" width="9.28515625" style="1" customWidth="1"/>
    <col min="5" max="5" width="13.5703125" style="1" customWidth="1"/>
    <col min="6" max="9" width="12.5703125" style="1" customWidth="1"/>
    <col min="10" max="10" width="8.85546875" style="1" customWidth="1"/>
    <col min="11" max="12" width="14.7109375" style="1" customWidth="1"/>
    <col min="13" max="13" width="9.85546875" style="2" hidden="1" customWidth="1"/>
    <col min="14" max="14" width="14.42578125" style="1" customWidth="1"/>
    <col min="15" max="18" width="9.140625" style="1"/>
    <col min="19" max="20" width="143" style="3" hidden="1" customWidth="1"/>
    <col min="21" max="21" width="82" style="3" hidden="1" customWidth="1"/>
    <col min="22" max="22" width="21.42578125" style="3" hidden="1" customWidth="1"/>
    <col min="23" max="24" width="154" style="3" hidden="1" customWidth="1"/>
    <col min="25" max="25" width="107.42578125" style="3" hidden="1" customWidth="1"/>
    <col min="26" max="27" width="116.5703125" style="3" hidden="1" customWidth="1"/>
    <col min="28" max="16384" width="9.140625" style="1"/>
  </cols>
  <sheetData>
    <row r="1" spans="1:24" customFormat="1" ht="18" x14ac:dyDescent="0.25">
      <c r="A1" s="4" t="s">
        <v>0</v>
      </c>
      <c r="B1" s="56" t="s">
        <v>1</v>
      </c>
      <c r="C1" s="56"/>
      <c r="D1" s="56"/>
      <c r="E1" s="56"/>
      <c r="F1" s="56"/>
      <c r="G1" s="56"/>
      <c r="H1" s="56"/>
      <c r="I1" s="56"/>
      <c r="J1" s="56"/>
      <c r="K1" s="5"/>
      <c r="S1" s="6" t="s">
        <v>1</v>
      </c>
    </row>
    <row r="2" spans="1:24" customFormat="1" ht="11.2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24" customFormat="1" ht="19.5" customHeight="1" x14ac:dyDescent="0.25">
      <c r="B3" s="5"/>
      <c r="C3" s="5"/>
      <c r="D3" s="5" t="s">
        <v>99</v>
      </c>
      <c r="E3" s="5"/>
      <c r="F3" s="5"/>
      <c r="G3" s="5"/>
      <c r="H3" s="5"/>
      <c r="I3" s="5"/>
      <c r="J3" s="5"/>
      <c r="K3" s="5"/>
    </row>
    <row r="4" spans="1:24" customFormat="1" ht="17.25" customHeight="1" x14ac:dyDescent="0.25">
      <c r="B4" s="7"/>
      <c r="C4" s="8"/>
      <c r="D4" s="8" t="s">
        <v>2</v>
      </c>
      <c r="E4" s="7"/>
      <c r="F4" s="7"/>
      <c r="G4" s="7"/>
      <c r="H4" s="7"/>
      <c r="I4" s="7"/>
      <c r="J4" s="7"/>
      <c r="K4" s="5"/>
    </row>
    <row r="5" spans="1:24" customFormat="1" ht="30" x14ac:dyDescent="0.25">
      <c r="C5" s="9" t="s">
        <v>3</v>
      </c>
      <c r="D5" s="57" t="s">
        <v>4</v>
      </c>
      <c r="E5" s="57"/>
      <c r="F5" s="57"/>
      <c r="G5" s="57"/>
      <c r="H5" s="57"/>
      <c r="I5" s="57"/>
      <c r="J5" s="57"/>
      <c r="K5" s="5"/>
      <c r="U5" s="11" t="s">
        <v>4</v>
      </c>
    </row>
    <row r="6" spans="1:24" customFormat="1" ht="15.75" customHeight="1" x14ac:dyDescent="0.25">
      <c r="A6" s="4" t="s">
        <v>5</v>
      </c>
      <c r="B6" s="58" t="s">
        <v>6</v>
      </c>
      <c r="C6" s="58"/>
      <c r="D6" s="58"/>
      <c r="E6" s="10"/>
      <c r="F6" s="10"/>
      <c r="G6" s="10"/>
      <c r="H6" s="10"/>
      <c r="I6" s="10"/>
      <c r="J6" s="10"/>
      <c r="K6" s="5"/>
    </row>
    <row r="7" spans="1:24" customFormat="1" ht="9.75" customHeight="1" x14ac:dyDescent="0.25">
      <c r="B7" s="4"/>
      <c r="C7" s="12"/>
      <c r="D7" s="12"/>
      <c r="E7" s="12"/>
      <c r="F7" s="12"/>
      <c r="G7" s="12"/>
      <c r="H7" s="12"/>
      <c r="I7" s="12"/>
      <c r="J7" s="12"/>
      <c r="K7" s="12"/>
    </row>
    <row r="8" spans="1:24" customFormat="1" ht="24" customHeight="1" x14ac:dyDescent="0.25">
      <c r="A8" s="59" t="s">
        <v>7</v>
      </c>
      <c r="B8" s="60" t="s">
        <v>8</v>
      </c>
      <c r="C8" s="59" t="s">
        <v>9</v>
      </c>
      <c r="D8" s="59" t="s">
        <v>10</v>
      </c>
      <c r="E8" s="59" t="s">
        <v>11</v>
      </c>
      <c r="F8" s="61" t="s">
        <v>12</v>
      </c>
      <c r="G8" s="61"/>
      <c r="H8" s="61"/>
      <c r="I8" s="61"/>
      <c r="J8" s="62" t="s">
        <v>13</v>
      </c>
    </row>
    <row r="9" spans="1:24" customFormat="1" ht="24.75" customHeight="1" x14ac:dyDescent="0.25">
      <c r="A9" s="59"/>
      <c r="B9" s="60"/>
      <c r="C9" s="59"/>
      <c r="D9" s="59"/>
      <c r="E9" s="59"/>
      <c r="F9" s="59" t="s">
        <v>14</v>
      </c>
      <c r="G9" s="59"/>
      <c r="H9" s="59" t="s">
        <v>15</v>
      </c>
      <c r="I9" s="59"/>
      <c r="J9" s="62"/>
    </row>
    <row r="10" spans="1:24" customFormat="1" ht="23.25" customHeight="1" x14ac:dyDescent="0.25">
      <c r="A10" s="59"/>
      <c r="B10" s="60"/>
      <c r="C10" s="59"/>
      <c r="D10" s="59"/>
      <c r="E10" s="59"/>
      <c r="F10" s="13" t="s">
        <v>16</v>
      </c>
      <c r="G10" s="13" t="s">
        <v>17</v>
      </c>
      <c r="H10" s="13" t="s">
        <v>16</v>
      </c>
      <c r="I10" s="13" t="s">
        <v>17</v>
      </c>
      <c r="J10" s="62"/>
      <c r="K10" s="14"/>
    </row>
    <row r="11" spans="1:24" customFormat="1" ht="13.5" customHeight="1" x14ac:dyDescent="0.25">
      <c r="A11" s="15">
        <v>1</v>
      </c>
      <c r="B11" s="15" t="s">
        <v>18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15">
        <v>10</v>
      </c>
      <c r="K11" s="14"/>
    </row>
    <row r="12" spans="1:24" customFormat="1" ht="15" x14ac:dyDescent="0.25">
      <c r="A12" s="63" t="s">
        <v>19</v>
      </c>
      <c r="B12" s="63"/>
      <c r="C12" s="63"/>
      <c r="D12" s="63"/>
      <c r="E12" s="63"/>
      <c r="F12" s="63"/>
      <c r="G12" s="63"/>
      <c r="H12" s="63"/>
      <c r="I12" s="63"/>
      <c r="J12" s="63"/>
      <c r="K12" s="16"/>
      <c r="W12" s="17" t="s">
        <v>19</v>
      </c>
    </row>
    <row r="13" spans="1:24" customFormat="1" ht="15" x14ac:dyDescent="0.25">
      <c r="A13" s="63" t="s">
        <v>20</v>
      </c>
      <c r="B13" s="63"/>
      <c r="C13" s="63"/>
      <c r="D13" s="63"/>
      <c r="E13" s="63"/>
      <c r="F13" s="63"/>
      <c r="G13" s="63"/>
      <c r="H13" s="63"/>
      <c r="I13" s="63"/>
      <c r="J13" s="63"/>
      <c r="K13" s="16"/>
      <c r="W13" s="17"/>
      <c r="X13" s="17" t="s">
        <v>20</v>
      </c>
    </row>
    <row r="14" spans="1:24" customFormat="1" ht="15" x14ac:dyDescent="0.25">
      <c r="A14" s="18">
        <f>IF(M14&lt;&gt;"",COUNTA(M$1:M14),"")</f>
        <v>1</v>
      </c>
      <c r="B14" s="19" t="s">
        <v>21</v>
      </c>
      <c r="C14" s="20" t="s">
        <v>22</v>
      </c>
      <c r="D14" s="18" t="s">
        <v>23</v>
      </c>
      <c r="E14" s="21">
        <v>1.8000000000000001E-4</v>
      </c>
      <c r="F14" s="22" t="s">
        <v>24</v>
      </c>
      <c r="G14" s="23">
        <v>0.28000000000000003</v>
      </c>
      <c r="H14" s="22"/>
      <c r="I14" s="23">
        <f>G14*J14</f>
        <v>2.2624000000000004</v>
      </c>
      <c r="J14" s="22">
        <f>8.08</f>
        <v>8.08</v>
      </c>
      <c r="K14" s="16"/>
      <c r="M14" s="2" t="s">
        <v>25</v>
      </c>
      <c r="W14" s="17"/>
      <c r="X14" s="17"/>
    </row>
    <row r="15" spans="1:24" customFormat="1" ht="15" x14ac:dyDescent="0.25">
      <c r="A15" s="18">
        <f>IF(M15&lt;&gt;"",COUNTA(M$1:M15),"")</f>
        <v>2</v>
      </c>
      <c r="B15" s="19" t="s">
        <v>26</v>
      </c>
      <c r="C15" s="20" t="s">
        <v>27</v>
      </c>
      <c r="D15" s="18" t="s">
        <v>28</v>
      </c>
      <c r="E15" s="24">
        <v>0.05</v>
      </c>
      <c r="F15" s="22" t="s">
        <v>29</v>
      </c>
      <c r="G15" s="23">
        <v>1.93</v>
      </c>
      <c r="H15" s="22"/>
      <c r="I15" s="23">
        <f t="shared" ref="I15:I35" si="0">G15*J15</f>
        <v>15.5944</v>
      </c>
      <c r="J15" s="22">
        <f t="shared" ref="J15:J35" si="1">8.08</f>
        <v>8.08</v>
      </c>
      <c r="K15" s="16"/>
      <c r="M15" s="2" t="s">
        <v>25</v>
      </c>
      <c r="W15" s="17"/>
      <c r="X15" s="17"/>
    </row>
    <row r="16" spans="1:24" customFormat="1" ht="15" x14ac:dyDescent="0.25">
      <c r="A16" s="18">
        <f>IF(M16&lt;&gt;"",COUNTA(M$1:M16),"")</f>
        <v>3</v>
      </c>
      <c r="B16" s="19" t="s">
        <v>30</v>
      </c>
      <c r="C16" s="20" t="s">
        <v>31</v>
      </c>
      <c r="D16" s="18" t="s">
        <v>28</v>
      </c>
      <c r="E16" s="25">
        <v>0.14799999999999999</v>
      </c>
      <c r="F16" s="22" t="s">
        <v>32</v>
      </c>
      <c r="G16" s="23">
        <v>0.92</v>
      </c>
      <c r="H16" s="22"/>
      <c r="I16" s="23">
        <f t="shared" si="0"/>
        <v>7.4336000000000002</v>
      </c>
      <c r="J16" s="22">
        <f t="shared" si="1"/>
        <v>8.08</v>
      </c>
      <c r="K16" s="16"/>
      <c r="M16" s="2" t="s">
        <v>25</v>
      </c>
      <c r="W16" s="17"/>
      <c r="X16" s="17"/>
    </row>
    <row r="17" spans="1:24" customFormat="1" ht="15" x14ac:dyDescent="0.25">
      <c r="A17" s="18">
        <f>IF(M17&lt;&gt;"",COUNTA(M$1:M17),"")</f>
        <v>4</v>
      </c>
      <c r="B17" s="19" t="s">
        <v>33</v>
      </c>
      <c r="C17" s="20" t="s">
        <v>34</v>
      </c>
      <c r="D17" s="18" t="s">
        <v>28</v>
      </c>
      <c r="E17" s="26">
        <v>5.2675999999999998</v>
      </c>
      <c r="F17" s="22" t="s">
        <v>35</v>
      </c>
      <c r="G17" s="23">
        <v>12.85</v>
      </c>
      <c r="H17" s="22"/>
      <c r="I17" s="23">
        <f t="shared" si="0"/>
        <v>103.828</v>
      </c>
      <c r="J17" s="22">
        <f t="shared" si="1"/>
        <v>8.08</v>
      </c>
      <c r="K17" s="16"/>
      <c r="M17" s="2" t="s">
        <v>25</v>
      </c>
      <c r="W17" s="17"/>
      <c r="X17" s="17"/>
    </row>
    <row r="18" spans="1:24" customFormat="1" ht="15" x14ac:dyDescent="0.25">
      <c r="A18" s="18">
        <f>IF(M18&lt;&gt;"",COUNTA(M$1:M18),"")</f>
        <v>5</v>
      </c>
      <c r="B18" s="19" t="s">
        <v>36</v>
      </c>
      <c r="C18" s="20" t="s">
        <v>37</v>
      </c>
      <c r="D18" s="18" t="s">
        <v>28</v>
      </c>
      <c r="E18" s="25">
        <v>0.64200000000000002</v>
      </c>
      <c r="F18" s="22" t="s">
        <v>38</v>
      </c>
      <c r="G18" s="23">
        <v>2.02</v>
      </c>
      <c r="H18" s="22"/>
      <c r="I18" s="23">
        <f t="shared" si="0"/>
        <v>16.3216</v>
      </c>
      <c r="J18" s="22">
        <f t="shared" si="1"/>
        <v>8.08</v>
      </c>
      <c r="K18" s="16"/>
      <c r="M18" s="2" t="s">
        <v>25</v>
      </c>
      <c r="W18" s="17"/>
      <c r="X18" s="17"/>
    </row>
    <row r="19" spans="1:24" customFormat="1" ht="15" x14ac:dyDescent="0.25">
      <c r="A19" s="18">
        <f>IF(M19&lt;&gt;"",COUNTA(M$1:M19),"")</f>
        <v>6</v>
      </c>
      <c r="B19" s="19" t="s">
        <v>39</v>
      </c>
      <c r="C19" s="20" t="s">
        <v>40</v>
      </c>
      <c r="D19" s="18" t="s">
        <v>23</v>
      </c>
      <c r="E19" s="27">
        <v>7.2000000000000002E-5</v>
      </c>
      <c r="F19" s="22" t="s">
        <v>41</v>
      </c>
      <c r="G19" s="23">
        <v>2.93</v>
      </c>
      <c r="H19" s="22"/>
      <c r="I19" s="23">
        <f t="shared" si="0"/>
        <v>23.674400000000002</v>
      </c>
      <c r="J19" s="22">
        <f t="shared" si="1"/>
        <v>8.08</v>
      </c>
      <c r="K19" s="16"/>
      <c r="M19" s="2" t="s">
        <v>25</v>
      </c>
      <c r="W19" s="17"/>
      <c r="X19" s="17"/>
    </row>
    <row r="20" spans="1:24" customFormat="1" ht="15" x14ac:dyDescent="0.25">
      <c r="A20" s="18">
        <f>IF(M20&lt;&gt;"",COUNTA(M$1:M20),"")</f>
        <v>7</v>
      </c>
      <c r="B20" s="19" t="s">
        <v>42</v>
      </c>
      <c r="C20" s="20" t="s">
        <v>43</v>
      </c>
      <c r="D20" s="18" t="s">
        <v>23</v>
      </c>
      <c r="E20" s="26">
        <v>1.5E-3</v>
      </c>
      <c r="F20" s="22" t="s">
        <v>44</v>
      </c>
      <c r="G20" s="23">
        <v>15.47</v>
      </c>
      <c r="H20" s="22"/>
      <c r="I20" s="23">
        <f t="shared" si="0"/>
        <v>124.99760000000001</v>
      </c>
      <c r="J20" s="22">
        <f t="shared" si="1"/>
        <v>8.08</v>
      </c>
      <c r="K20" s="16"/>
      <c r="M20" s="2" t="s">
        <v>25</v>
      </c>
      <c r="W20" s="17"/>
      <c r="X20" s="17"/>
    </row>
    <row r="21" spans="1:24" customFormat="1" ht="15" x14ac:dyDescent="0.25">
      <c r="A21" s="18">
        <f>IF(M21&lt;&gt;"",COUNTA(M$1:M21),"")</f>
        <v>8</v>
      </c>
      <c r="B21" s="19" t="s">
        <v>45</v>
      </c>
      <c r="C21" s="20" t="s">
        <v>46</v>
      </c>
      <c r="D21" s="18" t="s">
        <v>23</v>
      </c>
      <c r="E21" s="21">
        <v>3.6000000000000002E-4</v>
      </c>
      <c r="F21" s="22" t="s">
        <v>47</v>
      </c>
      <c r="G21" s="23">
        <v>3.62</v>
      </c>
      <c r="H21" s="22"/>
      <c r="I21" s="23">
        <f t="shared" si="0"/>
        <v>29.249600000000001</v>
      </c>
      <c r="J21" s="22">
        <f t="shared" si="1"/>
        <v>8.08</v>
      </c>
      <c r="K21" s="16"/>
      <c r="M21" s="2" t="s">
        <v>25</v>
      </c>
      <c r="W21" s="17"/>
      <c r="X21" s="17"/>
    </row>
    <row r="22" spans="1:24" customFormat="1" ht="15" x14ac:dyDescent="0.25">
      <c r="A22" s="18">
        <f>IF(M22&lt;&gt;"",COUNTA(M$1:M22),"")</f>
        <v>9</v>
      </c>
      <c r="B22" s="19" t="s">
        <v>48</v>
      </c>
      <c r="C22" s="20" t="s">
        <v>49</v>
      </c>
      <c r="D22" s="18" t="s">
        <v>23</v>
      </c>
      <c r="E22" s="27">
        <v>1.872E-3</v>
      </c>
      <c r="F22" s="22" t="s">
        <v>50</v>
      </c>
      <c r="G22" s="23">
        <v>22.42</v>
      </c>
      <c r="H22" s="22"/>
      <c r="I22" s="23">
        <f t="shared" si="0"/>
        <v>181.15360000000001</v>
      </c>
      <c r="J22" s="22">
        <f t="shared" si="1"/>
        <v>8.08</v>
      </c>
      <c r="K22" s="16"/>
      <c r="M22" s="2" t="s">
        <v>25</v>
      </c>
      <c r="W22" s="17"/>
      <c r="X22" s="17"/>
    </row>
    <row r="23" spans="1:24" customFormat="1" ht="22.5" x14ac:dyDescent="0.25">
      <c r="A23" s="18">
        <f>IF(M23&lt;&gt;"",COUNTA(M$1:M23),"")</f>
        <v>10</v>
      </c>
      <c r="B23" s="19" t="s">
        <v>51</v>
      </c>
      <c r="C23" s="20" t="s">
        <v>52</v>
      </c>
      <c r="D23" s="18" t="s">
        <v>53</v>
      </c>
      <c r="E23" s="21">
        <v>2.3460000000000002E-2</v>
      </c>
      <c r="F23" s="22" t="s">
        <v>54</v>
      </c>
      <c r="G23" s="23">
        <v>17.29</v>
      </c>
      <c r="H23" s="22"/>
      <c r="I23" s="23">
        <f t="shared" si="0"/>
        <v>139.70319999999998</v>
      </c>
      <c r="J23" s="22">
        <f t="shared" si="1"/>
        <v>8.08</v>
      </c>
      <c r="K23" s="16"/>
      <c r="M23" s="2" t="s">
        <v>25</v>
      </c>
      <c r="W23" s="17"/>
      <c r="X23" s="17"/>
    </row>
    <row r="24" spans="1:24" customFormat="1" ht="15" x14ac:dyDescent="0.25">
      <c r="A24" s="18">
        <f>IF(M24&lt;&gt;"",COUNTA(M$1:M24),"")</f>
        <v>11</v>
      </c>
      <c r="B24" s="19" t="s">
        <v>55</v>
      </c>
      <c r="C24" s="20" t="s">
        <v>56</v>
      </c>
      <c r="D24" s="18" t="s">
        <v>28</v>
      </c>
      <c r="E24" s="25">
        <v>0.22500000000000001</v>
      </c>
      <c r="F24" s="22" t="s">
        <v>57</v>
      </c>
      <c r="G24" s="23">
        <v>26.69</v>
      </c>
      <c r="H24" s="22"/>
      <c r="I24" s="23">
        <f t="shared" si="0"/>
        <v>215.65520000000001</v>
      </c>
      <c r="J24" s="22">
        <f t="shared" si="1"/>
        <v>8.08</v>
      </c>
      <c r="K24" s="16"/>
      <c r="M24" s="2" t="s">
        <v>25</v>
      </c>
      <c r="W24" s="17"/>
      <c r="X24" s="17"/>
    </row>
    <row r="25" spans="1:24" customFormat="1" ht="15" x14ac:dyDescent="0.25">
      <c r="A25" s="18">
        <f>IF(M25&lt;&gt;"",COUNTA(M$1:M25),"")</f>
        <v>12</v>
      </c>
      <c r="B25" s="19" t="s">
        <v>58</v>
      </c>
      <c r="C25" s="20" t="s">
        <v>59</v>
      </c>
      <c r="D25" s="18" t="s">
        <v>28</v>
      </c>
      <c r="E25" s="27">
        <v>1.5E-5</v>
      </c>
      <c r="F25" s="22" t="s">
        <v>60</v>
      </c>
      <c r="G25" s="22"/>
      <c r="H25" s="22"/>
      <c r="I25" s="23">
        <f t="shared" si="0"/>
        <v>0</v>
      </c>
      <c r="J25" s="22">
        <f t="shared" si="1"/>
        <v>8.08</v>
      </c>
      <c r="K25" s="16"/>
      <c r="M25" s="2" t="s">
        <v>25</v>
      </c>
      <c r="W25" s="17"/>
      <c r="X25" s="17"/>
    </row>
    <row r="26" spans="1:24" customFormat="1" ht="15" x14ac:dyDescent="0.25">
      <c r="A26" s="18">
        <f>IF(M26&lt;&gt;"",COUNTA(M$1:M26),"")</f>
        <v>13</v>
      </c>
      <c r="B26" s="19" t="s">
        <v>61</v>
      </c>
      <c r="C26" s="20" t="s">
        <v>62</v>
      </c>
      <c r="D26" s="18" t="s">
        <v>28</v>
      </c>
      <c r="E26" s="25">
        <v>4.1580000000000004</v>
      </c>
      <c r="F26" s="22" t="s">
        <v>63</v>
      </c>
      <c r="G26" s="23">
        <v>409.97</v>
      </c>
      <c r="H26" s="22"/>
      <c r="I26" s="23">
        <f t="shared" si="0"/>
        <v>3312.5576000000001</v>
      </c>
      <c r="J26" s="22">
        <f t="shared" si="1"/>
        <v>8.08</v>
      </c>
      <c r="K26" s="16"/>
      <c r="M26" s="2" t="s">
        <v>25</v>
      </c>
      <c r="W26" s="17"/>
      <c r="X26" s="17"/>
    </row>
    <row r="27" spans="1:24" customFormat="1" ht="15" x14ac:dyDescent="0.25">
      <c r="A27" s="18">
        <f>IF(M27&lt;&gt;"",COUNTA(M$1:M27),"")</f>
        <v>14</v>
      </c>
      <c r="B27" s="19" t="s">
        <v>64</v>
      </c>
      <c r="C27" s="20" t="s">
        <v>65</v>
      </c>
      <c r="D27" s="18" t="s">
        <v>28</v>
      </c>
      <c r="E27" s="25">
        <v>9.6000000000000002E-2</v>
      </c>
      <c r="F27" s="22" t="s">
        <v>66</v>
      </c>
      <c r="G27" s="23">
        <v>49.9</v>
      </c>
      <c r="H27" s="22"/>
      <c r="I27" s="23">
        <f t="shared" si="0"/>
        <v>403.19200000000001</v>
      </c>
      <c r="J27" s="22">
        <f t="shared" si="1"/>
        <v>8.08</v>
      </c>
      <c r="K27" s="16"/>
      <c r="M27" s="2" t="s">
        <v>25</v>
      </c>
      <c r="W27" s="17"/>
      <c r="X27" s="17"/>
    </row>
    <row r="28" spans="1:24" customFormat="1" ht="15" x14ac:dyDescent="0.25">
      <c r="A28" s="18">
        <f>IF(M28&lt;&gt;"",COUNTA(M$1:M28),"")</f>
        <v>15</v>
      </c>
      <c r="B28" s="19" t="s">
        <v>67</v>
      </c>
      <c r="C28" s="20" t="s">
        <v>68</v>
      </c>
      <c r="D28" s="18" t="s">
        <v>23</v>
      </c>
      <c r="E28" s="27">
        <v>2.4000000000000001E-5</v>
      </c>
      <c r="F28" s="22" t="s">
        <v>69</v>
      </c>
      <c r="G28" s="23">
        <v>0.14000000000000001</v>
      </c>
      <c r="H28" s="22"/>
      <c r="I28" s="23">
        <f t="shared" si="0"/>
        <v>1.1312000000000002</v>
      </c>
      <c r="J28" s="22">
        <f t="shared" si="1"/>
        <v>8.08</v>
      </c>
      <c r="K28" s="16"/>
      <c r="M28" s="2" t="s">
        <v>25</v>
      </c>
      <c r="W28" s="17"/>
      <c r="X28" s="17"/>
    </row>
    <row r="29" spans="1:24" customFormat="1" ht="22.5" x14ac:dyDescent="0.25">
      <c r="A29" s="18">
        <f>IF(M29&lt;&gt;"",COUNTA(M$1:M29),"")</f>
        <v>16</v>
      </c>
      <c r="B29" s="19" t="s">
        <v>70</v>
      </c>
      <c r="C29" s="20" t="s">
        <v>71</v>
      </c>
      <c r="D29" s="18" t="s">
        <v>23</v>
      </c>
      <c r="E29" s="27">
        <v>2.4000000000000001E-5</v>
      </c>
      <c r="F29" s="22" t="s">
        <v>72</v>
      </c>
      <c r="G29" s="23">
        <v>0.13</v>
      </c>
      <c r="H29" s="22"/>
      <c r="I29" s="23">
        <f t="shared" si="0"/>
        <v>1.0504</v>
      </c>
      <c r="J29" s="22">
        <f t="shared" si="1"/>
        <v>8.08</v>
      </c>
      <c r="K29" s="16"/>
      <c r="M29" s="2" t="s">
        <v>25</v>
      </c>
      <c r="W29" s="17"/>
      <c r="X29" s="17"/>
    </row>
    <row r="30" spans="1:24" customFormat="1" ht="22.5" x14ac:dyDescent="0.25">
      <c r="A30" s="18">
        <f>IF(M30&lt;&gt;"",COUNTA(M$1:M30),"")</f>
        <v>17</v>
      </c>
      <c r="B30" s="19" t="s">
        <v>73</v>
      </c>
      <c r="C30" s="20" t="s">
        <v>74</v>
      </c>
      <c r="D30" s="18" t="s">
        <v>28</v>
      </c>
      <c r="E30" s="26">
        <v>0.25919999999999999</v>
      </c>
      <c r="F30" s="22" t="s">
        <v>75</v>
      </c>
      <c r="G30" s="23">
        <v>142.56</v>
      </c>
      <c r="H30" s="22"/>
      <c r="I30" s="23">
        <f t="shared" si="0"/>
        <v>1151.8848</v>
      </c>
      <c r="J30" s="22">
        <f t="shared" si="1"/>
        <v>8.08</v>
      </c>
      <c r="K30" s="16"/>
      <c r="M30" s="2" t="s">
        <v>25</v>
      </c>
      <c r="W30" s="17"/>
      <c r="X30" s="17"/>
    </row>
    <row r="31" spans="1:24" customFormat="1" ht="33.75" x14ac:dyDescent="0.25">
      <c r="A31" s="18">
        <f>IF(M31&lt;&gt;"",COUNTA(M$1:M31),"")</f>
        <v>18</v>
      </c>
      <c r="B31" s="19" t="s">
        <v>76</v>
      </c>
      <c r="C31" s="20" t="s">
        <v>77</v>
      </c>
      <c r="D31" s="18" t="s">
        <v>28</v>
      </c>
      <c r="E31" s="25">
        <v>47.073</v>
      </c>
      <c r="F31" s="22" t="s">
        <v>78</v>
      </c>
      <c r="G31" s="28">
        <v>2109.81</v>
      </c>
      <c r="H31" s="22"/>
      <c r="I31" s="23">
        <f t="shared" si="0"/>
        <v>17047.264800000001</v>
      </c>
      <c r="J31" s="22">
        <f t="shared" si="1"/>
        <v>8.08</v>
      </c>
      <c r="K31" s="16"/>
      <c r="M31" s="2" t="s">
        <v>25</v>
      </c>
      <c r="W31" s="17"/>
      <c r="X31" s="17"/>
    </row>
    <row r="32" spans="1:24" customFormat="1" ht="22.5" x14ac:dyDescent="0.25">
      <c r="A32" s="18">
        <f>IF(M32&lt;&gt;"",COUNTA(M$1:M32),"")</f>
        <v>19</v>
      </c>
      <c r="B32" s="19" t="s">
        <v>79</v>
      </c>
      <c r="C32" s="20" t="s">
        <v>80</v>
      </c>
      <c r="D32" s="18" t="s">
        <v>23</v>
      </c>
      <c r="E32" s="25">
        <v>3.6240000000000001</v>
      </c>
      <c r="F32" s="22" t="s">
        <v>81</v>
      </c>
      <c r="G32" s="28">
        <v>2061.11</v>
      </c>
      <c r="H32" s="22"/>
      <c r="I32" s="23">
        <f t="shared" si="0"/>
        <v>16653.768800000002</v>
      </c>
      <c r="J32" s="22">
        <f t="shared" si="1"/>
        <v>8.08</v>
      </c>
      <c r="K32" s="16"/>
      <c r="M32" s="2" t="s">
        <v>25</v>
      </c>
      <c r="W32" s="17"/>
      <c r="X32" s="17"/>
    </row>
    <row r="33" spans="1:27" customFormat="1" ht="22.5" x14ac:dyDescent="0.25">
      <c r="A33" s="18">
        <f>IF(M33&lt;&gt;"",COUNTA(M$1:M33),"")</f>
        <v>20</v>
      </c>
      <c r="B33" s="19" t="s">
        <v>82</v>
      </c>
      <c r="C33" s="20" t="s">
        <v>83</v>
      </c>
      <c r="D33" s="18" t="s">
        <v>84</v>
      </c>
      <c r="E33" s="26">
        <v>0.15679999999999999</v>
      </c>
      <c r="F33" s="22" t="s">
        <v>85</v>
      </c>
      <c r="G33" s="23">
        <v>274.81</v>
      </c>
      <c r="H33" s="22"/>
      <c r="I33" s="23">
        <f t="shared" si="0"/>
        <v>2220.4648000000002</v>
      </c>
      <c r="J33" s="22">
        <f t="shared" si="1"/>
        <v>8.08</v>
      </c>
      <c r="K33" s="16"/>
      <c r="M33" s="2" t="s">
        <v>25</v>
      </c>
      <c r="W33" s="17"/>
      <c r="X33" s="17"/>
    </row>
    <row r="34" spans="1:27" customFormat="1" ht="45" x14ac:dyDescent="0.25">
      <c r="A34" s="18">
        <f>IF(M34&lt;&gt;"",COUNTA(M$1:M34),"")</f>
        <v>21</v>
      </c>
      <c r="B34" s="19" t="s">
        <v>86</v>
      </c>
      <c r="C34" s="20" t="s">
        <v>87</v>
      </c>
      <c r="D34" s="18" t="s">
        <v>88</v>
      </c>
      <c r="E34" s="29">
        <v>9.9</v>
      </c>
      <c r="F34" s="22" t="s">
        <v>89</v>
      </c>
      <c r="G34" s="23">
        <v>563.71</v>
      </c>
      <c r="H34" s="22"/>
      <c r="I34" s="23">
        <f t="shared" si="0"/>
        <v>4554.7768000000005</v>
      </c>
      <c r="J34" s="22">
        <f t="shared" si="1"/>
        <v>8.08</v>
      </c>
      <c r="K34" s="16"/>
      <c r="M34" s="2" t="s">
        <v>25</v>
      </c>
      <c r="W34" s="17"/>
      <c r="X34" s="17"/>
    </row>
    <row r="35" spans="1:27" customFormat="1" ht="33.75" x14ac:dyDescent="0.25">
      <c r="A35" s="18">
        <f>IF(M35&lt;&gt;"",COUNTA(M$1:M35),"")</f>
        <v>22</v>
      </c>
      <c r="B35" s="19" t="s">
        <v>90</v>
      </c>
      <c r="C35" s="20" t="s">
        <v>91</v>
      </c>
      <c r="D35" s="18" t="s">
        <v>88</v>
      </c>
      <c r="E35" s="30">
        <v>20</v>
      </c>
      <c r="F35" s="22" t="s">
        <v>92</v>
      </c>
      <c r="G35" s="28">
        <v>8194.4</v>
      </c>
      <c r="H35" s="22"/>
      <c r="I35" s="23">
        <f t="shared" si="0"/>
        <v>66210.751999999993</v>
      </c>
      <c r="J35" s="22">
        <f t="shared" si="1"/>
        <v>8.08</v>
      </c>
      <c r="K35" s="16"/>
      <c r="M35" s="2" t="s">
        <v>25</v>
      </c>
      <c r="W35" s="17"/>
      <c r="X35" s="17"/>
    </row>
    <row r="36" spans="1:27" customFormat="1" ht="15" x14ac:dyDescent="0.25">
      <c r="A36" s="18"/>
      <c r="B36" s="19"/>
      <c r="C36" s="31" t="s">
        <v>93</v>
      </c>
      <c r="D36" s="32" t="s">
        <v>94</v>
      </c>
      <c r="E36" s="33"/>
      <c r="F36" s="33"/>
      <c r="G36" s="34">
        <v>13912.96</v>
      </c>
      <c r="H36" s="33"/>
      <c r="I36" s="70">
        <f>SUM(I14:I35)</f>
        <v>112416.71679999999</v>
      </c>
      <c r="J36" s="33"/>
      <c r="K36" s="36"/>
      <c r="W36" s="17"/>
      <c r="X36" s="17"/>
    </row>
    <row r="37" spans="1:27" customFormat="1" ht="15" x14ac:dyDescent="0.25">
      <c r="A37" s="64" t="s">
        <v>95</v>
      </c>
      <c r="B37" s="65"/>
      <c r="C37" s="65"/>
      <c r="D37" s="65"/>
      <c r="E37" s="65"/>
      <c r="F37" s="66"/>
      <c r="G37" s="35"/>
      <c r="H37" s="37"/>
      <c r="I37" s="35"/>
      <c r="J37" s="38" t="str">
        <f ca="1">IF((INDIRECT("R"&amp;ROW()&amp;"C"&amp;COLUMN()-3,FALSE)&lt;&gt;0)*AND(INDIRECT("R"&amp;ROW()&amp;"C"&amp;COLUMN()-1,FALSE)&lt;&gt;0),INDIRECT("R"&amp;ROW()&amp;"C"&amp;COLUMN()-1,FALSE)/INDIRECT("R"&amp;ROW()&amp;"C"&amp;COLUMN()-3,FALSE),"")</f>
        <v/>
      </c>
      <c r="K37" s="39"/>
      <c r="L37" s="39"/>
      <c r="M37" s="40"/>
      <c r="N37" s="41"/>
      <c r="O37" s="41"/>
      <c r="Y37" s="42" t="s">
        <v>95</v>
      </c>
    </row>
    <row r="38" spans="1:27" customFormat="1" ht="13.5" customHeight="1" x14ac:dyDescent="0.25"/>
    <row r="39" spans="1:27" customFormat="1" ht="15" x14ac:dyDescent="0.25">
      <c r="A39" s="43"/>
      <c r="B39" s="44" t="s">
        <v>96</v>
      </c>
      <c r="C39" s="67" t="s">
        <v>97</v>
      </c>
      <c r="D39" s="67"/>
      <c r="E39" s="67"/>
      <c r="F39" s="67"/>
      <c r="G39" s="67"/>
      <c r="H39" s="67"/>
      <c r="I39" s="67"/>
      <c r="J39" s="45"/>
      <c r="K39" s="45"/>
      <c r="L39" s="45"/>
      <c r="M39" s="46"/>
      <c r="N39" s="45"/>
      <c r="O39" s="45"/>
      <c r="P39" s="45"/>
      <c r="Q39" s="45"/>
      <c r="R39" s="45"/>
      <c r="Z39" s="47" t="s">
        <v>97</v>
      </c>
    </row>
    <row r="40" spans="1:27" customFormat="1" ht="15" customHeight="1" x14ac:dyDescent="0.25">
      <c r="A40" s="48"/>
      <c r="B40" s="49"/>
      <c r="C40" s="68" t="s">
        <v>98</v>
      </c>
      <c r="D40" s="68"/>
      <c r="E40" s="68"/>
      <c r="F40" s="68"/>
      <c r="G40" s="68"/>
      <c r="H40" s="68"/>
      <c r="I40" s="68"/>
      <c r="J40" s="50"/>
      <c r="K40" s="50"/>
      <c r="L40" s="50"/>
      <c r="M40" s="51"/>
      <c r="N40" s="50"/>
      <c r="O40" s="50"/>
      <c r="P40" s="50"/>
      <c r="Q40" s="50"/>
      <c r="R40" s="50"/>
      <c r="Z40" s="47"/>
    </row>
    <row r="41" spans="1:27" customFormat="1" ht="15" x14ac:dyDescent="0.25">
      <c r="A41" s="52"/>
      <c r="B41" s="44"/>
      <c r="C41" s="67"/>
      <c r="D41" s="67"/>
      <c r="E41" s="67"/>
      <c r="F41" s="67"/>
      <c r="G41" s="67"/>
      <c r="H41" s="67"/>
      <c r="I41" s="67"/>
      <c r="J41" s="45"/>
      <c r="K41" s="45"/>
      <c r="L41" s="45"/>
      <c r="M41" s="46"/>
      <c r="N41" s="45"/>
      <c r="O41" s="45"/>
      <c r="P41" s="45"/>
      <c r="Q41" s="45"/>
      <c r="R41" s="45"/>
      <c r="Z41" s="47"/>
      <c r="AA41" s="47"/>
    </row>
    <row r="42" spans="1:27" customFormat="1" ht="10.5" customHeight="1" x14ac:dyDescent="0.25">
      <c r="B42" s="53"/>
      <c r="C42" s="68"/>
      <c r="D42" s="68"/>
      <c r="E42" s="68"/>
      <c r="F42" s="68"/>
      <c r="G42" s="68"/>
      <c r="H42" s="68"/>
      <c r="I42" s="68"/>
      <c r="J42" s="50"/>
      <c r="K42" s="50"/>
      <c r="L42" s="50"/>
      <c r="M42" s="69"/>
      <c r="N42" s="69"/>
      <c r="O42" s="69"/>
      <c r="P42" s="69"/>
      <c r="Q42" s="69"/>
      <c r="R42" s="69"/>
      <c r="Z42" s="47"/>
      <c r="AA42" s="47"/>
    </row>
    <row r="43" spans="1:27" customFormat="1" ht="15" x14ac:dyDescent="0.25">
      <c r="B43" s="53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5"/>
      <c r="N43" s="54"/>
      <c r="O43" s="54"/>
      <c r="P43" s="54"/>
      <c r="Q43" s="54"/>
      <c r="R43" s="54"/>
    </row>
  </sheetData>
  <mergeCells count="22">
    <mergeCell ref="C41:I41"/>
    <mergeCell ref="C42:I42"/>
    <mergeCell ref="M42:N42"/>
    <mergeCell ref="O42:P42"/>
    <mergeCell ref="Q42:R42"/>
    <mergeCell ref="A12:J12"/>
    <mergeCell ref="A13:J13"/>
    <mergeCell ref="A37:F37"/>
    <mergeCell ref="C39:I39"/>
    <mergeCell ref="C40:I40"/>
    <mergeCell ref="A8:A10"/>
    <mergeCell ref="B8:B10"/>
    <mergeCell ref="C8:C10"/>
    <mergeCell ref="D8:D10"/>
    <mergeCell ref="E8:E10"/>
    <mergeCell ref="F8:I8"/>
    <mergeCell ref="J8:J10"/>
    <mergeCell ref="F9:G9"/>
    <mergeCell ref="H9:I9"/>
    <mergeCell ref="B1:J1"/>
    <mergeCell ref="D5:J5"/>
    <mergeCell ref="B6:D6"/>
  </mergeCells>
  <printOptions horizontalCentered="1"/>
  <pageMargins left="0.39370077848434498" right="0.23622047901153601" top="0.35433071851730302" bottom="0.31496062874794001" header="0.118110239505768" footer="0.118110239505768"/>
  <pageSetup paperSize="9" scale="41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СКС-2022-С-3-298.1 лин канал М </vt:lpstr>
      <vt:lpstr>'СКС-2022-С-3-298.1 лин канал М 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Молодцова Ольга Алексеевна</dc:creator>
  <cp:lastModifiedBy>Молодцова Ольга Алексеевна</cp:lastModifiedBy>
  <cp:lastPrinted>2022-11-07T09:21:14Z</cp:lastPrinted>
  <dcterms:created xsi:type="dcterms:W3CDTF">2020-09-30T08:50:27Z</dcterms:created>
  <dcterms:modified xsi:type="dcterms:W3CDTF">2022-12-01T06:26:38Z</dcterms:modified>
</cp:coreProperties>
</file>